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revieweu.sharepoint.com/sites/OGNLPCRAsfaltIerland/Gedeelde documenten/General/"/>
    </mc:Choice>
  </mc:AlternateContent>
  <xr:revisionPtr revIDLastSave="21" documentId="13_ncr:1_{CBAE54BF-3F83-46A3-AE65-89460801D9C8}" xr6:coauthVersionLast="47" xr6:coauthVersionMax="48" xr10:uidLastSave="{88904D2B-DA74-4563-B407-9B788FBCEA41}"/>
  <bookViews>
    <workbookView xWindow="28680" yWindow="-120" windowWidth="29040" windowHeight="17520" xr2:uid="{0E41C7B9-505A-4EC7-95C3-398B93F2939B}"/>
  </bookViews>
  <sheets>
    <sheet name="IE-PCR Asphalt 1.0" sheetId="2" r:id="rId1"/>
    <sheet name="Origina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C28" i="2"/>
  <c r="C27" i="2"/>
  <c r="F19" i="2"/>
  <c r="E19" i="2"/>
  <c r="D26" i="2" s="1"/>
  <c r="D19" i="2"/>
  <c r="C19" i="2"/>
  <c r="D27" i="2" l="1"/>
  <c r="D28" i="2"/>
  <c r="D20" i="1" l="1"/>
  <c r="G27" i="1"/>
  <c r="G26" i="1"/>
  <c r="G25" i="1"/>
  <c r="G28" i="1" s="1"/>
  <c r="C39" i="1" s="1"/>
  <c r="F20" i="1"/>
  <c r="E20" i="1"/>
  <c r="D38" i="1" s="1"/>
  <c r="C9" i="1"/>
  <c r="D39" i="1" l="1"/>
  <c r="D43" i="1"/>
  <c r="D42" i="1"/>
  <c r="C40" i="1"/>
  <c r="D40" i="1" s="1"/>
  <c r="C20" i="1"/>
</calcChain>
</file>

<file path=xl/sharedStrings.xml><?xml version="1.0" encoding="utf-8"?>
<sst xmlns="http://schemas.openxmlformats.org/spreadsheetml/2006/main" count="92" uniqueCount="77">
  <si>
    <t>Appendix E: Calculation model for Module D IE-PCR Asphalt 1.0</t>
  </si>
  <si>
    <t>YELLOW = FILL IN</t>
  </si>
  <si>
    <t>INPUT</t>
  </si>
  <si>
    <t>Breakdown primary secondary</t>
  </si>
  <si>
    <t>Raw Material</t>
  </si>
  <si>
    <t>(kg per ton)</t>
  </si>
  <si>
    <t>Primary</t>
  </si>
  <si>
    <t>Bitumen / Modified bitumen</t>
  </si>
  <si>
    <t>Fillers (all types)</t>
  </si>
  <si>
    <t>Recycled Filler</t>
  </si>
  <si>
    <t>Cellulose-fibre binder drainage inhibitor</t>
  </si>
  <si>
    <t>Reclaimed Asphalt</t>
  </si>
  <si>
    <t>Totaal</t>
  </si>
  <si>
    <t>OUTPUT</t>
  </si>
  <si>
    <t>Output reclaimed asphalt (100% recycling)</t>
  </si>
  <si>
    <t>Net output flow reclaimed asphalt (secondary output minus secondary input)</t>
  </si>
  <si>
    <t>To be processed in module D as reclaimed asphalt (RA) 45%</t>
  </si>
  <si>
    <t>To be processed in module D as unbound foundation material 55%</t>
  </si>
  <si>
    <t>Correction environmental burden secondary coarse, crushed stone and sand</t>
  </si>
  <si>
    <t>lijst voor keuzemenu</t>
  </si>
  <si>
    <t>ja</t>
  </si>
  <si>
    <t>nee</t>
  </si>
  <si>
    <t>Module D PCR Asfalt 2.0</t>
  </si>
  <si>
    <t>GEEL = INVULLEN</t>
  </si>
  <si>
    <t>Voorbeeld ingevuld voor branchereferentiemengsel 05. AC surf rood, met penbitumen</t>
  </si>
  <si>
    <t>Samenstelling</t>
  </si>
  <si>
    <t>Uitsplitsing primair secundair</t>
  </si>
  <si>
    <t>Materiaal</t>
  </si>
  <si>
    <t>Primair</t>
  </si>
  <si>
    <t>Secundair AG</t>
  </si>
  <si>
    <t>Secundair overig</t>
  </si>
  <si>
    <t>Bitumen / Gemodificeerde bitumen</t>
  </si>
  <si>
    <t>Secundaire bitumen (bitumengranulaat etc)</t>
  </si>
  <si>
    <t>Steenslag / Grind / Brekerzand</t>
  </si>
  <si>
    <t>Secundaire steenslag / Brekerzand (thermisch gereinigd, spoorballast etc.)</t>
  </si>
  <si>
    <t>Zand</t>
  </si>
  <si>
    <t>Secundair zand (thermisch gereinigd etc.</t>
  </si>
  <si>
    <t>Vulstof (alle soorten)</t>
  </si>
  <si>
    <t>Productiestof / eigen stof</t>
  </si>
  <si>
    <t>Afdruipremmers</t>
  </si>
  <si>
    <t>Overig</t>
  </si>
  <si>
    <t>Asfaltgranulaat uit Onder- en Tussenlagen</t>
  </si>
  <si>
    <t>Asfaltgranulaat uit Deklagen (SMA en Surf)</t>
  </si>
  <si>
    <t>Asfaltgranulaat uit Deklagen ZOAB</t>
  </si>
  <si>
    <t>Belemmering voor recycling</t>
  </si>
  <si>
    <t>Belemmering</t>
  </si>
  <si>
    <t>Belemmering (uitsplitsing)</t>
  </si>
  <si>
    <t>van toepassing? Kiezen uit lijst</t>
  </si>
  <si>
    <t>onderlaag</t>
  </si>
  <si>
    <t>bovenlaag</t>
  </si>
  <si>
    <t>Netto belemmering</t>
  </si>
  <si>
    <t>Rood asfalt</t>
  </si>
  <si>
    <t>Rood asfalt met blank bindmiddel</t>
  </si>
  <si>
    <t>Rood asfalt met bitumen</t>
  </si>
  <si>
    <t>Vezels</t>
  </si>
  <si>
    <t>Netto belemmering (obv grootste belemmering)</t>
  </si>
  <si>
    <t>Betreft het mengsel een toplaag?</t>
  </si>
  <si>
    <t>Output asfaltgranulaat (100% recycling)</t>
  </si>
  <si>
    <t>Netto outputstroom asfaltgranulaat (secundair output minus secundair input)</t>
  </si>
  <si>
    <t>Te verwerken in D als asfaltgranulaat 70%</t>
  </si>
  <si>
    <t>Te verwerken in D als puinfundering 30%</t>
  </si>
  <si>
    <t>Te verwerken in D overig secundair</t>
  </si>
  <si>
    <t>Secundair steenslag</t>
  </si>
  <si>
    <t>Secundair zand</t>
  </si>
  <si>
    <t>Coarse Aggregate</t>
  </si>
  <si>
    <t>Secondary Coarse Aggregate</t>
  </si>
  <si>
    <t>Fine Aggregate</t>
  </si>
  <si>
    <t>Secondary Fine Aggregate</t>
  </si>
  <si>
    <t>Total</t>
  </si>
  <si>
    <t>Secondary coarse aggregate</t>
  </si>
  <si>
    <t>Secondary fine aggregate</t>
  </si>
  <si>
    <t>Secondary bitumen (bitumen granulate, roofing shingles etc)</t>
  </si>
  <si>
    <t>Other (e.g. additives)</t>
  </si>
  <si>
    <t>Composition 
Bituminous mixture in A1</t>
  </si>
  <si>
    <t>Secondary Other</t>
  </si>
  <si>
    <t>(kg per tonne)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</si>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</sst>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3" applyFont="1"/>
    <xf numFmtId="0" fontId="3" fillId="2" borderId="0" xfId="3" applyFont="1" applyFill="1" applyAlignment="1">
      <alignment horizontal="left"/>
    </xf>
    <xf numFmtId="0" fontId="4" fillId="2" borderId="0" xfId="3" applyFont="1" applyFill="1" applyAlignment="1">
      <alignment horizontal="right"/>
    </xf>
    <xf numFmtId="0" fontId="4" fillId="0" borderId="0" xfId="3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center"/>
    </xf>
    <xf numFmtId="0" fontId="5" fillId="3" borderId="0" xfId="3" applyFont="1" applyFill="1" applyAlignment="1">
      <alignment horizontal="center"/>
    </xf>
    <xf numFmtId="0" fontId="6" fillId="0" borderId="0" xfId="3" applyFont="1" applyAlignment="1">
      <alignment horizontal="right"/>
    </xf>
    <xf numFmtId="0" fontId="7" fillId="0" borderId="2" xfId="3" applyFont="1" applyBorder="1"/>
    <xf numFmtId="0" fontId="7" fillId="0" borderId="2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6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2" xfId="3" applyFont="1" applyBorder="1"/>
    <xf numFmtId="0" fontId="4" fillId="0" borderId="0" xfId="3" applyFont="1" applyAlignment="1">
      <alignment wrapText="1"/>
    </xf>
    <xf numFmtId="0" fontId="4" fillId="0" borderId="3" xfId="3" applyFont="1" applyBorder="1"/>
    <xf numFmtId="164" fontId="4" fillId="2" borderId="7" xfId="3" applyNumberFormat="1" applyFont="1" applyFill="1" applyBorder="1" applyAlignment="1" applyProtection="1">
      <alignment horizontal="right"/>
      <protection locked="0"/>
    </xf>
    <xf numFmtId="9" fontId="4" fillId="0" borderId="7" xfId="3" applyNumberFormat="1" applyFont="1" applyBorder="1" applyAlignment="1">
      <alignment horizontal="right"/>
    </xf>
    <xf numFmtId="9" fontId="4" fillId="0" borderId="8" xfId="3" applyNumberFormat="1" applyFont="1" applyBorder="1" applyAlignment="1">
      <alignment horizontal="right"/>
    </xf>
    <xf numFmtId="9" fontId="4" fillId="0" borderId="6" xfId="2" applyFont="1" applyBorder="1"/>
    <xf numFmtId="9" fontId="4" fillId="0" borderId="0" xfId="2" applyFont="1" applyBorder="1"/>
    <xf numFmtId="9" fontId="4" fillId="0" borderId="0" xfId="3" applyNumberFormat="1" applyFont="1"/>
    <xf numFmtId="9" fontId="4" fillId="0" borderId="9" xfId="3" applyNumberFormat="1" applyFont="1" applyBorder="1" applyAlignment="1">
      <alignment horizontal="right"/>
    </xf>
    <xf numFmtId="9" fontId="4" fillId="0" borderId="10" xfId="2" applyFont="1" applyBorder="1" applyAlignment="1">
      <alignment horizontal="right"/>
    </xf>
    <xf numFmtId="9" fontId="4" fillId="0" borderId="0" xfId="2" applyFont="1" applyBorder="1" applyAlignment="1">
      <alignment horizontal="right"/>
    </xf>
    <xf numFmtId="9" fontId="4" fillId="0" borderId="10" xfId="2" applyFont="1" applyBorder="1"/>
    <xf numFmtId="164" fontId="4" fillId="2" borderId="2" xfId="3" applyNumberFormat="1" applyFont="1" applyFill="1" applyBorder="1" applyAlignment="1" applyProtection="1">
      <alignment horizontal="right"/>
      <protection locked="0"/>
    </xf>
    <xf numFmtId="9" fontId="4" fillId="0" borderId="11" xfId="3" applyNumberFormat="1" applyFont="1" applyBorder="1" applyAlignment="1">
      <alignment horizontal="right"/>
    </xf>
    <xf numFmtId="9" fontId="4" fillId="0" borderId="12" xfId="3" applyNumberFormat="1" applyFont="1" applyBorder="1" applyAlignment="1">
      <alignment horizontal="right"/>
    </xf>
    <xf numFmtId="2" fontId="7" fillId="0" borderId="13" xfId="3" applyNumberFormat="1" applyFont="1" applyBorder="1" applyAlignment="1">
      <alignment horizontal="right"/>
    </xf>
    <xf numFmtId="2" fontId="4" fillId="0" borderId="2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0" fontId="7" fillId="0" borderId="2" xfId="3" applyFont="1" applyBorder="1" applyAlignment="1">
      <alignment horizontal="right" wrapText="1"/>
    </xf>
    <xf numFmtId="0" fontId="7" fillId="0" borderId="2" xfId="3" applyFont="1" applyBorder="1" applyAlignment="1">
      <alignment horizontal="right"/>
    </xf>
    <xf numFmtId="0" fontId="4" fillId="0" borderId="2" xfId="3" applyFont="1" applyBorder="1" applyAlignment="1">
      <alignment horizontal="left" vertical="center" wrapText="1"/>
    </xf>
    <xf numFmtId="0" fontId="4" fillId="2" borderId="2" xfId="3" applyFont="1" applyFill="1" applyBorder="1" applyAlignment="1" applyProtection="1">
      <alignment horizontal="right"/>
      <protection locked="0"/>
    </xf>
    <xf numFmtId="9" fontId="4" fillId="0" borderId="2" xfId="2" applyFont="1" applyBorder="1" applyAlignment="1">
      <alignment horizontal="right"/>
    </xf>
    <xf numFmtId="0" fontId="4" fillId="0" borderId="2" xfId="3" applyFont="1" applyBorder="1" applyAlignment="1">
      <alignment wrapText="1"/>
    </xf>
    <xf numFmtId="0" fontId="7" fillId="0" borderId="3" xfId="3" applyFont="1" applyBorder="1"/>
    <xf numFmtId="0" fontId="4" fillId="0" borderId="4" xfId="3" applyFont="1" applyBorder="1" applyAlignment="1">
      <alignment wrapText="1"/>
    </xf>
    <xf numFmtId="0" fontId="4" fillId="0" borderId="4" xfId="3" applyFont="1" applyBorder="1" applyAlignment="1">
      <alignment horizontal="right"/>
    </xf>
    <xf numFmtId="9" fontId="7" fillId="0" borderId="5" xfId="3" applyNumberFormat="1" applyFont="1" applyBorder="1" applyAlignment="1">
      <alignment horizontal="right"/>
    </xf>
    <xf numFmtId="0" fontId="7" fillId="0" borderId="0" xfId="3" applyFont="1"/>
    <xf numFmtId="164" fontId="4" fillId="0" borderId="0" xfId="3" applyNumberFormat="1" applyFont="1" applyAlignment="1">
      <alignment horizontal="right"/>
    </xf>
    <xf numFmtId="165" fontId="4" fillId="0" borderId="0" xfId="3" applyNumberFormat="1" applyFont="1" applyAlignment="1">
      <alignment horizontal="right"/>
    </xf>
    <xf numFmtId="0" fontId="6" fillId="0" borderId="0" xfId="3" applyFont="1"/>
    <xf numFmtId="9" fontId="4" fillId="0" borderId="0" xfId="3" applyNumberFormat="1" applyFont="1" applyAlignment="1">
      <alignment horizontal="right"/>
    </xf>
    <xf numFmtId="9" fontId="4" fillId="0" borderId="5" xfId="3" applyNumberFormat="1" applyFont="1" applyBorder="1" applyAlignment="1">
      <alignment horizontal="center" wrapText="1"/>
    </xf>
    <xf numFmtId="2" fontId="4" fillId="0" borderId="3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0" fontId="4" fillId="0" borderId="5" xfId="3" applyFont="1" applyBorder="1" applyAlignment="1">
      <alignment horizontal="left" wrapText="1"/>
    </xf>
    <xf numFmtId="2" fontId="4" fillId="0" borderId="0" xfId="1" applyNumberFormat="1" applyFont="1" applyBorder="1" applyAlignment="1">
      <alignment horizontal="center"/>
    </xf>
    <xf numFmtId="9" fontId="8" fillId="0" borderId="5" xfId="3" applyNumberFormat="1" applyFont="1" applyBorder="1" applyAlignment="1">
      <alignment horizontal="center" wrapText="1"/>
    </xf>
    <xf numFmtId="2" fontId="8" fillId="0" borderId="3" xfId="1" applyNumberFormat="1" applyFont="1" applyBorder="1" applyAlignment="1">
      <alignment horizontal="center"/>
    </xf>
    <xf numFmtId="2" fontId="8" fillId="0" borderId="5" xfId="1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9" fontId="4" fillId="0" borderId="2" xfId="3" applyNumberFormat="1" applyFont="1" applyBorder="1" applyAlignment="1">
      <alignment horizontal="right"/>
    </xf>
    <xf numFmtId="0" fontId="4" fillId="5" borderId="0" xfId="3" applyFont="1" applyFill="1"/>
    <xf numFmtId="0" fontId="5" fillId="3" borderId="5" xfId="3" applyFont="1" applyFill="1" applyBorder="1" applyAlignment="1">
      <alignment horizontal="center"/>
    </xf>
    <xf numFmtId="2" fontId="7" fillId="0" borderId="2" xfId="3" applyNumberFormat="1" applyFont="1" applyBorder="1" applyAlignment="1">
      <alignment horizontal="right"/>
    </xf>
    <xf numFmtId="9" fontId="8" fillId="0" borderId="4" xfId="3" applyNumberFormat="1" applyFont="1" applyBorder="1" applyAlignment="1">
      <alignment horizontal="center" wrapText="1"/>
    </xf>
    <xf numFmtId="2" fontId="8" fillId="0" borderId="4" xfId="1" applyNumberFormat="1" applyFont="1" applyBorder="1" applyAlignment="1">
      <alignment horizontal="center"/>
    </xf>
    <xf numFmtId="0" fontId="9" fillId="0" borderId="2" xfId="3" applyFont="1" applyBorder="1"/>
    <xf numFmtId="0" fontId="10" fillId="0" borderId="2" xfId="3" applyFont="1" applyBorder="1" applyAlignment="1">
      <alignment horizontal="center" wrapText="1"/>
    </xf>
    <xf numFmtId="0" fontId="10" fillId="0" borderId="6" xfId="3" applyFont="1" applyBorder="1" applyAlignment="1">
      <alignment horizontal="center"/>
    </xf>
    <xf numFmtId="0" fontId="11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/>
    </xf>
    <xf numFmtId="0" fontId="6" fillId="0" borderId="0" xfId="3" applyFont="1" applyAlignment="1">
      <alignment wrapText="1"/>
    </xf>
    <xf numFmtId="164" fontId="7" fillId="0" borderId="2" xfId="3" applyNumberFormat="1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5" fillId="3" borderId="3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4" borderId="4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5" fillId="3" borderId="0" xfId="3" applyFont="1" applyFill="1" applyAlignment="1">
      <alignment horizontal="center"/>
    </xf>
    <xf numFmtId="0" fontId="7" fillId="0" borderId="3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5" fillId="3" borderId="11" xfId="3" applyFont="1" applyFill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4" fillId="0" borderId="6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</cellXfs>
  <cellStyles count="4">
    <cellStyle name="Komma" xfId="1" builtinId="3"/>
    <cellStyle name="Procent" xfId="2" builtinId="5"/>
    <cellStyle name="Standaard" xfId="0" builtinId="0"/>
    <cellStyle name="Standaard 3" xfId="3" xr:uid="{88A90E7C-B922-4877-8619-C07090C2E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8970-60CF-4960-A8D1-79F776E40A1E}">
  <dimension ref="A1:V42"/>
  <sheetViews>
    <sheetView tabSelected="1" zoomScale="85" zoomScaleNormal="85" workbookViewId="0">
      <selection activeCell="B49" sqref="B49"/>
    </sheetView>
  </sheetViews>
  <sheetFormatPr defaultColWidth="9.33203125" defaultRowHeight="10.199999999999999" x14ac:dyDescent="0.2"/>
  <cols>
    <col min="1" max="1" width="9.5546875" style="5" customWidth="1"/>
    <col min="2" max="2" width="59.6640625" style="5" customWidth="1"/>
    <col min="3" max="3" width="17.44140625" style="4" bestFit="1" customWidth="1"/>
    <col min="4" max="6" width="17" style="4" customWidth="1"/>
    <col min="7" max="7" width="18.33203125" style="4" customWidth="1"/>
    <col min="8" max="9" width="8.6640625" style="5" customWidth="1"/>
    <col min="10" max="10" width="26.6640625" style="5" customWidth="1"/>
    <col min="11" max="14" width="39.33203125" style="6" customWidth="1"/>
    <col min="15" max="15" width="9.33203125" style="5"/>
    <col min="16" max="16" width="24" style="5" customWidth="1"/>
    <col min="17" max="17" width="26.44140625" style="5" bestFit="1" customWidth="1"/>
    <col min="18" max="18" width="24" style="5" customWidth="1"/>
    <col min="19" max="19" width="17.33203125" style="5" bestFit="1" customWidth="1"/>
    <col min="20" max="16384" width="9.33203125" style="5"/>
  </cols>
  <sheetData>
    <row r="1" spans="1:22" ht="28.2" x14ac:dyDescent="0.5">
      <c r="B1" s="1" t="s">
        <v>0</v>
      </c>
      <c r="C1" s="5"/>
    </row>
    <row r="2" spans="1:22" ht="28.2" x14ac:dyDescent="0.5">
      <c r="B2" s="1"/>
      <c r="C2" s="2" t="s">
        <v>1</v>
      </c>
    </row>
    <row r="4" spans="1:22" ht="13.8" x14ac:dyDescent="0.25">
      <c r="B4" s="73" t="s">
        <v>2</v>
      </c>
      <c r="C4" s="74"/>
      <c r="D4" s="74"/>
      <c r="E4" s="74"/>
      <c r="F4" s="74"/>
      <c r="G4" s="59"/>
    </row>
    <row r="5" spans="1:22" x14ac:dyDescent="0.2">
      <c r="C5" s="8"/>
    </row>
    <row r="6" spans="1:22" ht="30.6" x14ac:dyDescent="0.2">
      <c r="B6" s="9"/>
      <c r="C6" s="64" t="s">
        <v>73</v>
      </c>
      <c r="D6" s="75" t="s">
        <v>3</v>
      </c>
      <c r="E6" s="76"/>
      <c r="F6" s="77"/>
      <c r="G6" s="11"/>
    </row>
    <row r="7" spans="1:22" x14ac:dyDescent="0.2">
      <c r="A7" s="46"/>
      <c r="B7" s="9" t="s">
        <v>4</v>
      </c>
      <c r="C7" s="65" t="s">
        <v>75</v>
      </c>
      <c r="D7" s="66" t="s">
        <v>6</v>
      </c>
      <c r="E7" s="67" t="s">
        <v>11</v>
      </c>
      <c r="F7" s="68" t="s">
        <v>74</v>
      </c>
      <c r="G7" s="5"/>
      <c r="T7" s="15"/>
      <c r="U7" s="15"/>
      <c r="V7" s="15"/>
    </row>
    <row r="8" spans="1:22" x14ac:dyDescent="0.2">
      <c r="A8" s="46"/>
      <c r="B8" s="16" t="s">
        <v>7</v>
      </c>
      <c r="C8" s="27"/>
      <c r="D8" s="18">
        <v>1</v>
      </c>
      <c r="E8" s="19">
        <v>0</v>
      </c>
      <c r="F8" s="20">
        <v>0</v>
      </c>
      <c r="G8" s="21"/>
      <c r="H8" s="22"/>
    </row>
    <row r="9" spans="1:22" x14ac:dyDescent="0.2">
      <c r="A9" s="69"/>
      <c r="B9" s="16" t="s">
        <v>71</v>
      </c>
      <c r="C9" s="27"/>
      <c r="D9" s="23">
        <v>0</v>
      </c>
      <c r="E9" s="19">
        <v>0</v>
      </c>
      <c r="F9" s="24">
        <v>1</v>
      </c>
      <c r="G9" s="25"/>
      <c r="H9" s="22"/>
    </row>
    <row r="10" spans="1:22" x14ac:dyDescent="0.2">
      <c r="A10" s="46"/>
      <c r="B10" s="16" t="s">
        <v>64</v>
      </c>
      <c r="C10" s="27"/>
      <c r="D10" s="23">
        <v>1</v>
      </c>
      <c r="E10" s="19">
        <v>0</v>
      </c>
      <c r="F10" s="26">
        <v>0</v>
      </c>
      <c r="G10" s="21"/>
      <c r="H10" s="22"/>
    </row>
    <row r="11" spans="1:22" x14ac:dyDescent="0.2">
      <c r="A11" s="46"/>
      <c r="B11" s="16" t="s">
        <v>65</v>
      </c>
      <c r="C11" s="27"/>
      <c r="D11" s="23">
        <v>0</v>
      </c>
      <c r="E11" s="19">
        <v>0</v>
      </c>
      <c r="F11" s="24">
        <v>1</v>
      </c>
      <c r="G11" s="25"/>
      <c r="H11" s="22"/>
    </row>
    <row r="12" spans="1:22" x14ac:dyDescent="0.2">
      <c r="A12" s="46"/>
      <c r="B12" s="16" t="s">
        <v>66</v>
      </c>
      <c r="C12" s="27"/>
      <c r="D12" s="23">
        <v>1</v>
      </c>
      <c r="E12" s="19">
        <v>0</v>
      </c>
      <c r="F12" s="26">
        <v>0</v>
      </c>
      <c r="G12" s="21"/>
      <c r="H12" s="22"/>
    </row>
    <row r="13" spans="1:22" x14ac:dyDescent="0.2">
      <c r="A13" s="46"/>
      <c r="B13" s="16" t="s">
        <v>67</v>
      </c>
      <c r="C13" s="27"/>
      <c r="D13" s="23">
        <v>0</v>
      </c>
      <c r="E13" s="19">
        <v>0</v>
      </c>
      <c r="F13" s="24">
        <v>1</v>
      </c>
      <c r="G13" s="25"/>
      <c r="H13" s="22"/>
    </row>
    <row r="14" spans="1:22" x14ac:dyDescent="0.2">
      <c r="A14" s="46"/>
      <c r="B14" s="16" t="s">
        <v>8</v>
      </c>
      <c r="C14" s="27"/>
      <c r="D14" s="23">
        <v>1</v>
      </c>
      <c r="E14" s="19">
        <v>0</v>
      </c>
      <c r="F14" s="26">
        <v>0</v>
      </c>
      <c r="G14" s="21"/>
      <c r="H14" s="22"/>
    </row>
    <row r="15" spans="1:22" x14ac:dyDescent="0.2">
      <c r="A15" s="46"/>
      <c r="B15" s="16" t="s">
        <v>9</v>
      </c>
      <c r="C15" s="27"/>
      <c r="D15" s="23">
        <v>0</v>
      </c>
      <c r="E15" s="19">
        <v>0</v>
      </c>
      <c r="F15" s="24">
        <v>1</v>
      </c>
      <c r="G15" s="25"/>
      <c r="H15" s="22"/>
    </row>
    <row r="16" spans="1:22" x14ac:dyDescent="0.2">
      <c r="A16" s="46"/>
      <c r="B16" s="16" t="s">
        <v>10</v>
      </c>
      <c r="C16" s="27"/>
      <c r="D16" s="23">
        <v>1</v>
      </c>
      <c r="E16" s="19">
        <v>0</v>
      </c>
      <c r="F16" s="26">
        <v>0</v>
      </c>
      <c r="G16" s="21"/>
      <c r="H16" s="22"/>
      <c r="T16" s="15"/>
      <c r="U16" s="15"/>
    </row>
    <row r="17" spans="1:22" x14ac:dyDescent="0.2">
      <c r="A17" s="46"/>
      <c r="B17" s="16" t="s">
        <v>72</v>
      </c>
      <c r="C17" s="27"/>
      <c r="D17" s="23">
        <v>1</v>
      </c>
      <c r="E17" s="19">
        <v>0</v>
      </c>
      <c r="F17" s="26">
        <v>0</v>
      </c>
      <c r="G17" s="21"/>
      <c r="H17" s="22"/>
    </row>
    <row r="18" spans="1:22" x14ac:dyDescent="0.2">
      <c r="A18" s="46"/>
      <c r="B18" s="16" t="s">
        <v>11</v>
      </c>
      <c r="C18" s="27"/>
      <c r="D18" s="23">
        <v>0</v>
      </c>
      <c r="E18" s="19">
        <v>1</v>
      </c>
      <c r="F18" s="26">
        <v>0</v>
      </c>
      <c r="G18" s="21"/>
      <c r="H18" s="22"/>
    </row>
    <row r="19" spans="1:22" x14ac:dyDescent="0.2">
      <c r="A19" s="46"/>
      <c r="B19" s="63" t="s">
        <v>68</v>
      </c>
      <c r="C19" s="60">
        <f>SUM(C8:C18)</f>
        <v>0</v>
      </c>
      <c r="D19" s="31">
        <f>SUMPRODUCT(D8:D18,$C$8:$C$18)</f>
        <v>0</v>
      </c>
      <c r="E19" s="31">
        <f>SUMPRODUCT(E8:E18,$C$8:$C$18)</f>
        <v>0</v>
      </c>
      <c r="F19" s="31">
        <f>SUMPRODUCT(F8:F18,$C$8:$C$18)</f>
        <v>0</v>
      </c>
      <c r="G19" s="32"/>
    </row>
    <row r="22" spans="1:22" x14ac:dyDescent="0.2">
      <c r="F22" s="45"/>
      <c r="G22" s="45"/>
    </row>
    <row r="23" spans="1:22" x14ac:dyDescent="0.2">
      <c r="C23" s="47"/>
    </row>
    <row r="24" spans="1:22" s="15" customFormat="1" ht="13.8" x14ac:dyDescent="0.25">
      <c r="B24" s="78" t="s">
        <v>13</v>
      </c>
      <c r="C24" s="79"/>
      <c r="D24" s="79"/>
      <c r="E24" s="80"/>
      <c r="F24" s="45"/>
      <c r="G24" s="45"/>
      <c r="T24" s="5"/>
      <c r="U24" s="5"/>
      <c r="V24" s="5"/>
    </row>
    <row r="25" spans="1:22" x14ac:dyDescent="0.2">
      <c r="B25" s="16" t="s">
        <v>14</v>
      </c>
      <c r="C25" s="48">
        <v>1</v>
      </c>
      <c r="D25" s="49">
        <v>1000</v>
      </c>
      <c r="E25" s="50"/>
      <c r="F25" s="4" t="s">
        <v>76</v>
      </c>
    </row>
    <row r="26" spans="1:22" x14ac:dyDescent="0.2">
      <c r="B26" s="16" t="s">
        <v>15</v>
      </c>
      <c r="C26" s="51"/>
      <c r="D26" s="49">
        <f>D25-E19</f>
        <v>1000</v>
      </c>
      <c r="E26" s="50"/>
      <c r="F26" s="4" t="s">
        <v>76</v>
      </c>
      <c r="G26" s="52"/>
    </row>
    <row r="27" spans="1:22" x14ac:dyDescent="0.2">
      <c r="B27" s="39" t="s">
        <v>16</v>
      </c>
      <c r="C27" s="53">
        <f>0.45</f>
        <v>0.45</v>
      </c>
      <c r="D27" s="54">
        <f>D26*C27</f>
        <v>450</v>
      </c>
      <c r="E27" s="55"/>
      <c r="F27" s="4" t="s">
        <v>76</v>
      </c>
      <c r="G27" s="56"/>
    </row>
    <row r="28" spans="1:22" x14ac:dyDescent="0.2">
      <c r="B28" s="39" t="s">
        <v>17</v>
      </c>
      <c r="C28" s="53">
        <f>0.55</f>
        <v>0.55000000000000004</v>
      </c>
      <c r="D28" s="54">
        <f>D26*C28</f>
        <v>550</v>
      </c>
      <c r="E28" s="55"/>
      <c r="F28" s="4" t="s">
        <v>76</v>
      </c>
      <c r="G28" s="56"/>
    </row>
    <row r="29" spans="1:22" x14ac:dyDescent="0.2">
      <c r="B29" s="39"/>
      <c r="C29" s="61"/>
      <c r="D29" s="62"/>
      <c r="E29" s="55"/>
      <c r="F29" s="56"/>
      <c r="G29" s="56"/>
    </row>
    <row r="30" spans="1:22" ht="13.8" x14ac:dyDescent="0.25">
      <c r="B30" s="78" t="s">
        <v>18</v>
      </c>
      <c r="C30" s="79"/>
      <c r="D30" s="79"/>
      <c r="E30" s="80"/>
    </row>
    <row r="31" spans="1:22" x14ac:dyDescent="0.2">
      <c r="B31" s="9" t="s">
        <v>69</v>
      </c>
      <c r="C31" s="57"/>
      <c r="D31" s="70">
        <f>C11*C27</f>
        <v>0</v>
      </c>
      <c r="E31" s="71"/>
      <c r="F31" s="4" t="s">
        <v>76</v>
      </c>
    </row>
    <row r="32" spans="1:22" x14ac:dyDescent="0.2">
      <c r="B32" s="9" t="s">
        <v>70</v>
      </c>
      <c r="C32" s="57"/>
      <c r="D32" s="70">
        <f>C13*C27</f>
        <v>0</v>
      </c>
      <c r="E32" s="71"/>
      <c r="F32" s="4" t="s">
        <v>76</v>
      </c>
    </row>
    <row r="33" spans="2:22" x14ac:dyDescent="0.2">
      <c r="D33" s="72"/>
      <c r="E33" s="72"/>
    </row>
    <row r="40" spans="2:22" s="4" customFormat="1" hidden="1" x14ac:dyDescent="0.2">
      <c r="B40" s="58" t="s">
        <v>19</v>
      </c>
      <c r="H40" s="5"/>
      <c r="I40" s="5"/>
      <c r="J40" s="5"/>
      <c r="K40" s="6"/>
      <c r="L40" s="6"/>
      <c r="M40" s="6"/>
      <c r="N40" s="6"/>
      <c r="O40" s="5"/>
      <c r="P40" s="5"/>
      <c r="Q40" s="5"/>
      <c r="R40" s="5"/>
      <c r="S40" s="5"/>
      <c r="T40" s="5"/>
      <c r="U40" s="5"/>
      <c r="V40" s="5"/>
    </row>
    <row r="41" spans="2:22" s="4" customFormat="1" hidden="1" x14ac:dyDescent="0.2">
      <c r="B41" s="58" t="s">
        <v>20</v>
      </c>
      <c r="H41" s="5"/>
      <c r="I41" s="5"/>
      <c r="J41" s="5"/>
      <c r="K41" s="6"/>
      <c r="L41" s="6"/>
      <c r="M41" s="6"/>
      <c r="N41" s="6"/>
      <c r="O41" s="5"/>
      <c r="P41" s="5"/>
      <c r="Q41" s="5"/>
      <c r="R41" s="5"/>
      <c r="S41" s="5"/>
      <c r="T41" s="5"/>
      <c r="U41" s="5"/>
      <c r="V41" s="5"/>
    </row>
    <row r="42" spans="2:22" s="4" customFormat="1" hidden="1" x14ac:dyDescent="0.2">
      <c r="B42" s="58" t="s">
        <v>21</v>
      </c>
      <c r="H42" s="5"/>
      <c r="I42" s="5"/>
      <c r="J42" s="5"/>
      <c r="K42" s="6"/>
      <c r="L42" s="6"/>
      <c r="M42" s="6"/>
      <c r="N42" s="6"/>
      <c r="O42" s="5"/>
      <c r="P42" s="5"/>
      <c r="Q42" s="5"/>
      <c r="R42" s="5"/>
      <c r="S42" s="5"/>
      <c r="T42" s="5"/>
      <c r="U42" s="5"/>
      <c r="V42" s="5"/>
    </row>
  </sheetData>
  <mergeCells count="7">
    <mergeCell ref="D31:E31"/>
    <mergeCell ref="D32:E32"/>
    <mergeCell ref="D33:E33"/>
    <mergeCell ref="B4:F4"/>
    <mergeCell ref="D6:F6"/>
    <mergeCell ref="B24:E24"/>
    <mergeCell ref="B3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2BF0-68CE-4928-9CE1-679E6DA64438}">
  <dimension ref="B1:V53"/>
  <sheetViews>
    <sheetView workbookViewId="0">
      <selection activeCell="B8" sqref="B8"/>
    </sheetView>
  </sheetViews>
  <sheetFormatPr defaultColWidth="9.33203125" defaultRowHeight="10.199999999999999" x14ac:dyDescent="0.2"/>
  <cols>
    <col min="1" max="1" width="12.33203125" style="5" customWidth="1"/>
    <col min="2" max="2" width="52.5546875" style="5" customWidth="1"/>
    <col min="3" max="3" width="17.44140625" style="4" bestFit="1" customWidth="1"/>
    <col min="4" max="4" width="14.33203125" style="4" customWidth="1"/>
    <col min="5" max="5" width="18.33203125" style="4" bestFit="1" customWidth="1"/>
    <col min="6" max="7" width="18.33203125" style="4" customWidth="1"/>
    <col min="8" max="9" width="8.6640625" style="5" customWidth="1"/>
    <col min="10" max="10" width="26.6640625" style="5" customWidth="1"/>
    <col min="11" max="14" width="39.33203125" style="6" customWidth="1"/>
    <col min="15" max="15" width="9.33203125" style="5"/>
    <col min="16" max="16" width="24" style="5" customWidth="1"/>
    <col min="17" max="17" width="26.44140625" style="5" bestFit="1" customWidth="1"/>
    <col min="18" max="18" width="24" style="5" customWidth="1"/>
    <col min="19" max="19" width="17.33203125" style="5" bestFit="1" customWidth="1"/>
    <col min="20" max="16384" width="9.33203125" style="5"/>
  </cols>
  <sheetData>
    <row r="1" spans="2:22" ht="28.2" x14ac:dyDescent="0.5">
      <c r="B1" s="1" t="s">
        <v>22</v>
      </c>
      <c r="C1" s="2" t="s">
        <v>23</v>
      </c>
      <c r="D1" s="3"/>
    </row>
    <row r="3" spans="2:22" ht="13.8" x14ac:dyDescent="0.25">
      <c r="B3" s="81" t="s">
        <v>2</v>
      </c>
      <c r="C3" s="82"/>
      <c r="D3" s="82"/>
      <c r="E3" s="82"/>
      <c r="F3" s="82"/>
      <c r="G3" s="7"/>
    </row>
    <row r="4" spans="2:22" x14ac:dyDescent="0.2">
      <c r="C4" s="8" t="s">
        <v>24</v>
      </c>
    </row>
    <row r="5" spans="2:22" x14ac:dyDescent="0.2">
      <c r="B5" s="9"/>
      <c r="C5" s="10" t="s">
        <v>25</v>
      </c>
      <c r="D5" s="83" t="s">
        <v>26</v>
      </c>
      <c r="E5" s="84"/>
      <c r="F5" s="85"/>
      <c r="G5" s="11"/>
    </row>
    <row r="6" spans="2:22" x14ac:dyDescent="0.2">
      <c r="B6" s="9" t="s">
        <v>27</v>
      </c>
      <c r="C6" s="12" t="s">
        <v>5</v>
      </c>
      <c r="D6" s="13" t="s">
        <v>28</v>
      </c>
      <c r="E6" s="13" t="s">
        <v>29</v>
      </c>
      <c r="F6" s="14" t="s">
        <v>30</v>
      </c>
      <c r="G6" s="5"/>
      <c r="T6" s="15"/>
      <c r="U6" s="15"/>
      <c r="V6" s="15"/>
    </row>
    <row r="7" spans="2:22" x14ac:dyDescent="0.2">
      <c r="B7" s="16" t="s">
        <v>31</v>
      </c>
      <c r="C7" s="17">
        <v>62</v>
      </c>
      <c r="D7" s="18">
        <v>1</v>
      </c>
      <c r="E7" s="19">
        <v>0</v>
      </c>
      <c r="F7" s="20">
        <v>0</v>
      </c>
      <c r="G7" s="21"/>
      <c r="H7" s="22"/>
    </row>
    <row r="8" spans="2:22" x14ac:dyDescent="0.2">
      <c r="B8" s="16" t="s">
        <v>32</v>
      </c>
      <c r="C8" s="17"/>
      <c r="D8" s="23">
        <v>0</v>
      </c>
      <c r="E8" s="19">
        <v>0</v>
      </c>
      <c r="F8" s="24">
        <v>1</v>
      </c>
      <c r="G8" s="25"/>
      <c r="H8" s="22"/>
    </row>
    <row r="9" spans="2:22" x14ac:dyDescent="0.2">
      <c r="B9" s="16" t="s">
        <v>33</v>
      </c>
      <c r="C9" s="17">
        <f>505+257</f>
        <v>762</v>
      </c>
      <c r="D9" s="23">
        <v>1</v>
      </c>
      <c r="E9" s="19">
        <v>0</v>
      </c>
      <c r="F9" s="26">
        <v>0</v>
      </c>
      <c r="G9" s="21"/>
      <c r="H9" s="22"/>
    </row>
    <row r="10" spans="2:22" x14ac:dyDescent="0.2">
      <c r="B10" s="16" t="s">
        <v>34</v>
      </c>
      <c r="C10" s="17"/>
      <c r="D10" s="23">
        <v>0</v>
      </c>
      <c r="E10" s="19">
        <v>0</v>
      </c>
      <c r="F10" s="24">
        <v>1</v>
      </c>
      <c r="G10" s="25"/>
      <c r="H10" s="22"/>
    </row>
    <row r="11" spans="2:22" x14ac:dyDescent="0.2">
      <c r="B11" s="16" t="s">
        <v>35</v>
      </c>
      <c r="C11" s="17">
        <v>86</v>
      </c>
      <c r="D11" s="23">
        <v>1</v>
      </c>
      <c r="E11" s="19">
        <v>0</v>
      </c>
      <c r="F11" s="26">
        <v>0</v>
      </c>
      <c r="G11" s="21"/>
      <c r="H11" s="22"/>
    </row>
    <row r="12" spans="2:22" x14ac:dyDescent="0.2">
      <c r="B12" s="16" t="s">
        <v>36</v>
      </c>
      <c r="C12" s="17"/>
      <c r="D12" s="23">
        <v>0</v>
      </c>
      <c r="E12" s="19">
        <v>0</v>
      </c>
      <c r="F12" s="24">
        <v>1</v>
      </c>
      <c r="G12" s="25"/>
      <c r="H12" s="22"/>
    </row>
    <row r="13" spans="2:22" x14ac:dyDescent="0.2">
      <c r="B13" s="16" t="s">
        <v>37</v>
      </c>
      <c r="C13" s="17">
        <v>34</v>
      </c>
      <c r="D13" s="23">
        <v>1</v>
      </c>
      <c r="E13" s="19">
        <v>0</v>
      </c>
      <c r="F13" s="26">
        <v>0</v>
      </c>
      <c r="G13" s="21"/>
      <c r="H13" s="22"/>
    </row>
    <row r="14" spans="2:22" x14ac:dyDescent="0.2">
      <c r="B14" s="16" t="s">
        <v>38</v>
      </c>
      <c r="C14" s="17">
        <v>9</v>
      </c>
      <c r="D14" s="23">
        <v>0</v>
      </c>
      <c r="E14" s="19">
        <v>0</v>
      </c>
      <c r="F14" s="24">
        <v>1</v>
      </c>
      <c r="G14" s="25"/>
      <c r="H14" s="22"/>
    </row>
    <row r="15" spans="2:22" x14ac:dyDescent="0.2">
      <c r="B15" s="16" t="s">
        <v>39</v>
      </c>
      <c r="C15" s="17"/>
      <c r="D15" s="23">
        <v>1</v>
      </c>
      <c r="E15" s="19">
        <v>0</v>
      </c>
      <c r="F15" s="26">
        <v>0</v>
      </c>
      <c r="G15" s="21"/>
      <c r="H15" s="22"/>
      <c r="T15" s="15"/>
      <c r="U15" s="15"/>
    </row>
    <row r="16" spans="2:22" x14ac:dyDescent="0.2">
      <c r="B16" s="16" t="s">
        <v>40</v>
      </c>
      <c r="C16" s="17">
        <v>47</v>
      </c>
      <c r="D16" s="23">
        <v>1</v>
      </c>
      <c r="E16" s="19">
        <v>0</v>
      </c>
      <c r="F16" s="26">
        <v>0</v>
      </c>
      <c r="G16" s="21"/>
      <c r="H16" s="22"/>
    </row>
    <row r="17" spans="2:8" x14ac:dyDescent="0.2">
      <c r="B17" s="16" t="s">
        <v>41</v>
      </c>
      <c r="C17" s="17"/>
      <c r="D17" s="23">
        <v>0</v>
      </c>
      <c r="E17" s="19">
        <v>1</v>
      </c>
      <c r="F17" s="26">
        <v>0</v>
      </c>
      <c r="G17" s="21"/>
      <c r="H17" s="22"/>
    </row>
    <row r="18" spans="2:8" x14ac:dyDescent="0.2">
      <c r="B18" s="16" t="s">
        <v>42</v>
      </c>
      <c r="C18" s="17">
        <v>0</v>
      </c>
      <c r="D18" s="23">
        <v>0</v>
      </c>
      <c r="E18" s="19">
        <v>1</v>
      </c>
      <c r="F18" s="26">
        <v>0</v>
      </c>
      <c r="G18" s="21"/>
      <c r="H18" s="22"/>
    </row>
    <row r="19" spans="2:8" x14ac:dyDescent="0.2">
      <c r="B19" s="16" t="s">
        <v>43</v>
      </c>
      <c r="C19" s="27">
        <v>0</v>
      </c>
      <c r="D19" s="28">
        <v>0</v>
      </c>
      <c r="E19" s="29">
        <v>1</v>
      </c>
      <c r="F19" s="26">
        <v>0</v>
      </c>
      <c r="G19" s="21"/>
      <c r="H19" s="22"/>
    </row>
    <row r="20" spans="2:8" x14ac:dyDescent="0.2">
      <c r="B20" s="9" t="s">
        <v>12</v>
      </c>
      <c r="C20" s="30">
        <f>SUM(C7:C19)</f>
        <v>1000</v>
      </c>
      <c r="D20" s="31">
        <f>SUMPRODUCT(D7:D19,$C$7:$C$19)</f>
        <v>991</v>
      </c>
      <c r="E20" s="31">
        <f>SUMPRODUCT(E7:E19,$C$7:$C$19)</f>
        <v>0</v>
      </c>
      <c r="F20" s="31">
        <f>SUMPRODUCT(F7:F19,$C$7:$C$19)</f>
        <v>9</v>
      </c>
      <c r="G20" s="32"/>
    </row>
    <row r="23" spans="2:8" ht="13.8" x14ac:dyDescent="0.25">
      <c r="B23" s="86" t="s">
        <v>44</v>
      </c>
      <c r="C23" s="87"/>
      <c r="D23" s="87"/>
      <c r="E23" s="87"/>
      <c r="F23" s="87"/>
      <c r="G23" s="87"/>
    </row>
    <row r="24" spans="2:8" ht="20.399999999999999" x14ac:dyDescent="0.2">
      <c r="B24" s="9" t="s">
        <v>45</v>
      </c>
      <c r="C24" s="9" t="s">
        <v>46</v>
      </c>
      <c r="D24" s="33" t="s">
        <v>47</v>
      </c>
      <c r="E24" s="34" t="s">
        <v>48</v>
      </c>
      <c r="F24" s="34" t="s">
        <v>49</v>
      </c>
      <c r="G24" s="34" t="s">
        <v>50</v>
      </c>
    </row>
    <row r="25" spans="2:8" ht="20.399999999999999" x14ac:dyDescent="0.2">
      <c r="B25" s="88" t="s">
        <v>51</v>
      </c>
      <c r="C25" s="35" t="s">
        <v>52</v>
      </c>
      <c r="D25" s="36" t="s">
        <v>20</v>
      </c>
      <c r="E25" s="37">
        <v>0</v>
      </c>
      <c r="F25" s="37">
        <v>0.5</v>
      </c>
      <c r="G25" s="37">
        <f>IF(D25="nee",0,1)*IF($C$30="nee",E25,F25)</f>
        <v>0.5</v>
      </c>
    </row>
    <row r="26" spans="2:8" x14ac:dyDescent="0.2">
      <c r="B26" s="89"/>
      <c r="C26" s="35" t="s">
        <v>53</v>
      </c>
      <c r="D26" s="36" t="s">
        <v>20</v>
      </c>
      <c r="E26" s="37">
        <v>0</v>
      </c>
      <c r="F26" s="37">
        <v>0.25</v>
      </c>
      <c r="G26" s="37">
        <f>IF(D26="nee",0,1)*IF($C$30="nee",E26,F26)</f>
        <v>0.25</v>
      </c>
    </row>
    <row r="27" spans="2:8" x14ac:dyDescent="0.2">
      <c r="B27" s="14" t="s">
        <v>54</v>
      </c>
      <c r="C27" s="38"/>
      <c r="D27" s="36" t="s">
        <v>21</v>
      </c>
      <c r="E27" s="37">
        <v>0</v>
      </c>
      <c r="F27" s="37">
        <v>0.25</v>
      </c>
      <c r="G27" s="37">
        <f>IF(D27="nee",0,1)*IF($C$30="nee",E27,F27)</f>
        <v>0</v>
      </c>
    </row>
    <row r="28" spans="2:8" x14ac:dyDescent="0.2">
      <c r="B28" s="39" t="s">
        <v>55</v>
      </c>
      <c r="C28" s="40"/>
      <c r="D28" s="41"/>
      <c r="E28" s="41"/>
      <c r="F28" s="41"/>
      <c r="G28" s="42">
        <f>MAX(G25:G27)</f>
        <v>0.5</v>
      </c>
    </row>
    <row r="29" spans="2:8" x14ac:dyDescent="0.2">
      <c r="F29" s="25"/>
      <c r="G29" s="25"/>
    </row>
    <row r="30" spans="2:8" x14ac:dyDescent="0.2">
      <c r="B30" s="43" t="s">
        <v>56</v>
      </c>
      <c r="C30" s="36" t="s">
        <v>20</v>
      </c>
    </row>
    <row r="32" spans="2:8" x14ac:dyDescent="0.2">
      <c r="C32" s="44"/>
      <c r="D32" s="45"/>
      <c r="E32" s="45"/>
      <c r="F32" s="45"/>
      <c r="G32" s="45"/>
    </row>
    <row r="33" spans="2:22" x14ac:dyDescent="0.2">
      <c r="B33" s="46"/>
    </row>
    <row r="34" spans="2:22" x14ac:dyDescent="0.2">
      <c r="F34" s="45"/>
      <c r="G34" s="45"/>
    </row>
    <row r="35" spans="2:22" x14ac:dyDescent="0.2">
      <c r="C35" s="47"/>
    </row>
    <row r="36" spans="2:22" s="15" customFormat="1" ht="13.8" x14ac:dyDescent="0.25">
      <c r="B36" s="78" t="s">
        <v>13</v>
      </c>
      <c r="C36" s="79"/>
      <c r="D36" s="79"/>
      <c r="E36" s="80"/>
      <c r="F36" s="45"/>
      <c r="G36" s="45"/>
      <c r="T36" s="5"/>
      <c r="U36" s="5"/>
      <c r="V36" s="5"/>
    </row>
    <row r="37" spans="2:22" x14ac:dyDescent="0.2">
      <c r="B37" s="16" t="s">
        <v>57</v>
      </c>
      <c r="C37" s="48">
        <v>1</v>
      </c>
      <c r="D37" s="49">
        <v>1000</v>
      </c>
      <c r="E37" s="50"/>
    </row>
    <row r="38" spans="2:22" x14ac:dyDescent="0.2">
      <c r="B38" s="16" t="s">
        <v>58</v>
      </c>
      <c r="C38" s="51"/>
      <c r="D38" s="49">
        <f>D37-E20</f>
        <v>1000</v>
      </c>
      <c r="E38" s="50"/>
      <c r="F38" s="52"/>
      <c r="G38" s="52"/>
    </row>
    <row r="39" spans="2:22" x14ac:dyDescent="0.2">
      <c r="B39" s="39" t="s">
        <v>59</v>
      </c>
      <c r="C39" s="53">
        <f>IF(G28&gt;0.3,1-G28,0.7)</f>
        <v>0.5</v>
      </c>
      <c r="D39" s="54">
        <f>D38*C39</f>
        <v>500</v>
      </c>
      <c r="E39" s="55"/>
      <c r="F39" s="56"/>
      <c r="G39" s="56"/>
    </row>
    <row r="40" spans="2:22" x14ac:dyDescent="0.2">
      <c r="B40" s="39" t="s">
        <v>60</v>
      </c>
      <c r="C40" s="53">
        <f>1-C39</f>
        <v>0.5</v>
      </c>
      <c r="D40" s="54">
        <f>D38*C40</f>
        <v>500</v>
      </c>
      <c r="E40" s="55"/>
      <c r="F40" s="56"/>
      <c r="G40" s="56"/>
    </row>
    <row r="41" spans="2:22" ht="13.8" x14ac:dyDescent="0.25">
      <c r="B41" s="78" t="s">
        <v>61</v>
      </c>
      <c r="C41" s="79"/>
      <c r="D41" s="79"/>
      <c r="E41" s="80"/>
    </row>
    <row r="42" spans="2:22" x14ac:dyDescent="0.2">
      <c r="B42" s="9" t="s">
        <v>62</v>
      </c>
      <c r="C42" s="57"/>
      <c r="D42" s="70">
        <f>-C10*C39</f>
        <v>0</v>
      </c>
      <c r="E42" s="71"/>
    </row>
    <row r="43" spans="2:22" x14ac:dyDescent="0.2">
      <c r="B43" s="9" t="s">
        <v>63</v>
      </c>
      <c r="C43" s="57"/>
      <c r="D43" s="70">
        <f>-C12*C39</f>
        <v>0</v>
      </c>
      <c r="E43" s="71"/>
    </row>
    <row r="44" spans="2:22" x14ac:dyDescent="0.2">
      <c r="D44" s="72"/>
      <c r="E44" s="72"/>
    </row>
    <row r="51" spans="2:2" hidden="1" x14ac:dyDescent="0.2">
      <c r="B51" s="58" t="s">
        <v>19</v>
      </c>
    </row>
    <row r="52" spans="2:2" hidden="1" x14ac:dyDescent="0.2">
      <c r="B52" s="58" t="s">
        <v>20</v>
      </c>
    </row>
    <row r="53" spans="2:2" hidden="1" x14ac:dyDescent="0.2">
      <c r="B53" s="58" t="s">
        <v>21</v>
      </c>
    </row>
  </sheetData>
  <mergeCells count="9">
    <mergeCell ref="D42:E42"/>
    <mergeCell ref="D43:E43"/>
    <mergeCell ref="D44:E44"/>
    <mergeCell ref="B3:F3"/>
    <mergeCell ref="D5:F5"/>
    <mergeCell ref="B23:G23"/>
    <mergeCell ref="B25:B26"/>
    <mergeCell ref="B36:E36"/>
    <mergeCell ref="B41:E41"/>
  </mergeCells>
  <dataValidations count="1">
    <dataValidation type="list" allowBlank="1" showInputMessage="1" showErrorMessage="1" sqref="C30 D25:D27" xr:uid="{B8D3B0F2-AC0F-4979-ADC9-3507D8CBDE50}">
      <formula1>$B$52:$B$53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BCB8AB359054A8FE9F07CFA13C804" ma:contentTypeVersion="4" ma:contentTypeDescription="Een nieuw document maken." ma:contentTypeScope="" ma:versionID="c72d3faf21ecbc7afda8f0299dd3fb00">
  <xsd:schema xmlns:xsd="http://www.w3.org/2001/XMLSchema" xmlns:xs="http://www.w3.org/2001/XMLSchema" xmlns:p="http://schemas.microsoft.com/office/2006/metadata/properties" xmlns:ns2="79378371-3744-490d-8ef4-b782013b188b" targetNamespace="http://schemas.microsoft.com/office/2006/metadata/properties" ma:root="true" ma:fieldsID="c6df53e73e81c87cb54db78a25c3527d" ns2:_="">
    <xsd:import namespace="79378371-3744-490d-8ef4-b782013b18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78371-3744-490d-8ef4-b782013b1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1893BB-1325-4053-A319-0EF58B326E0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79378371-3744-490d-8ef4-b782013b188b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798CFE-C5DB-40C7-BE46-7215C25779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8D7DDC-7306-44F1-A1BD-777D94226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IE-PCR Asphalt 1.0</vt:lpstr>
      <vt:lpstr>Original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lover</dc:creator>
  <cp:keywords/>
  <dc:description/>
  <cp:lastModifiedBy>Kevin Oranje</cp:lastModifiedBy>
  <cp:revision/>
  <dcterms:created xsi:type="dcterms:W3CDTF">2022-04-14T11:53:33Z</dcterms:created>
  <dcterms:modified xsi:type="dcterms:W3CDTF">2022-08-05T09:01:27Z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0x010100AA3BCB8AB359054A8FE9F07CFA13C804</vt:lpwstr>
  </property>
  <property fmtid="{D5CDD505-2E9C-101B-9397-08002B2CF9AE}" pid="3" name="MSIP_Label_d7abd554-6794-447c-93b0-93b930176982_Enabled">
    <vt:lpwstr>true</vt:lpwstr>
  </property>
  <property fmtid="{D5CDD505-2E9C-101B-9397-08002B2CF9AE}" pid="4" name="MSIP_Label_d7abd554-6794-447c-93b0-93b930176982_SetDate">
    <vt:lpwstr>2022-06-30T09:34:37Z</vt:lpwstr>
  </property>
  <property fmtid="{D5CDD505-2E9C-101B-9397-08002B2CF9AE}" pid="5" name="MSIP_Label_d7abd554-6794-447c-93b0-93b930176982_Method">
    <vt:lpwstr>Privileged</vt:lpwstr>
  </property>
  <property fmtid="{D5CDD505-2E9C-101B-9397-08002B2CF9AE}" pid="6" name="MSIP_Label_d7abd554-6794-447c-93b0-93b930176982_Name">
    <vt:lpwstr>d7abd554-6794-447c-93b0-93b930176982</vt:lpwstr>
  </property>
  <property fmtid="{D5CDD505-2E9C-101B-9397-08002B2CF9AE}" pid="7" name="MSIP_Label_d7abd554-6794-447c-93b0-93b930176982_SiteId">
    <vt:lpwstr>4ae48b41-0137-4599-8661-fc641fe77bea</vt:lpwstr>
  </property>
  <property fmtid="{D5CDD505-2E9C-101B-9397-08002B2CF9AE}" pid="8" name="MSIP_Label_d7abd554-6794-447c-93b0-93b930176982_ActionId">
    <vt:lpwstr>a1ae4f34-a9ec-4659-9cf8-185e58d67b15</vt:lpwstr>
  </property>
  <property fmtid="{D5CDD505-2E9C-101B-9397-08002B2CF9AE}" pid="9" name="MSIP_Label_d7abd554-6794-447c-93b0-93b930176982_ContentBits">
    <vt:lpwstr>0</vt:lpwstr>
  </property>
</Properties>
</file>